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690" windowHeight="5115" activeTab="0"/>
  </bookViews>
  <sheets>
    <sheet name="Revised Feeding Plan 09012013" sheetId="1" r:id="rId1"/>
  </sheets>
  <definedNames/>
  <calcPr fullCalcOnLoad="1"/>
</workbook>
</file>

<file path=xl/sharedStrings.xml><?xml version="1.0" encoding="utf-8"?>
<sst xmlns="http://schemas.openxmlformats.org/spreadsheetml/2006/main" count="135" uniqueCount="82">
  <si>
    <t>Upper (Pond)</t>
  </si>
  <si>
    <t>Forest Meadow</t>
  </si>
  <si>
    <t>Middle Meadow</t>
  </si>
  <si>
    <t>Plateau</t>
  </si>
  <si>
    <t>Lower Sullivan</t>
  </si>
  <si>
    <t>Beer Can</t>
  </si>
  <si>
    <t xml:space="preserve">Lower </t>
  </si>
  <si>
    <t>Total Feeding Days:</t>
  </si>
  <si>
    <t>Full Herd Feeding Days</t>
  </si>
  <si>
    <t>Partial Herd Feeding Days</t>
  </si>
  <si>
    <t>Pasture</t>
  </si>
  <si>
    <t>Dates</t>
  </si>
  <si>
    <t>Bales/Day</t>
  </si>
  <si>
    <t>9/8-9/14</t>
  </si>
  <si>
    <t># Days</t>
  </si>
  <si>
    <t>9/15-10/19</t>
  </si>
  <si>
    <t>10/20-11/30</t>
  </si>
  <si>
    <t>12/1-12/7</t>
  </si>
  <si>
    <t>12/8-12/21</t>
  </si>
  <si>
    <t>12/22-1/11</t>
  </si>
  <si>
    <t>1/12-1/25</t>
  </si>
  <si>
    <t>Lower Sullivan*</t>
  </si>
  <si>
    <t>1/26-2/15</t>
  </si>
  <si>
    <t>Bales Needed</t>
  </si>
  <si>
    <t>TOTAL</t>
  </si>
  <si>
    <t>Total</t>
  </si>
  <si>
    <t>Bales Per Storage Location</t>
  </si>
  <si>
    <t>Red Barn</t>
  </si>
  <si>
    <t>Pond Barn</t>
  </si>
  <si>
    <t>Lower</t>
  </si>
  <si>
    <t>El Toyonal</t>
  </si>
  <si>
    <t>Personal Bales</t>
  </si>
  <si>
    <t>Alfalfa</t>
  </si>
  <si>
    <t>Alfalfa/Grass Mix</t>
  </si>
  <si>
    <t>OHA Hay Purchase and Storage Calculations</t>
  </si>
  <si>
    <t># Horses</t>
  </si>
  <si>
    <t>TOTAL BALES</t>
  </si>
  <si>
    <t>Cells that can be changed: Dates, # Days, Bales/Day, # Alfalfa and # Alfalfa/Grass Mix Bales</t>
  </si>
  <si>
    <t>Cells that should not be changed: Bales Needed, Bales Per Pasture, Bales Per Storage Location, Totals</t>
  </si>
  <si>
    <t>Assumptions:</t>
  </si>
  <si>
    <t>Bales in FM will be used to feed in FM and MM</t>
  </si>
  <si>
    <t>Bales on ET will be fed in Beer Can</t>
  </si>
  <si>
    <t>Bales in LS will be fed in LS</t>
  </si>
  <si>
    <t>Bales in Lower will be fed in Lower</t>
  </si>
  <si>
    <t>Bales in Red Barn will be fed in 75% of Plateau and Personal feeding</t>
  </si>
  <si>
    <t>*Assumes 3 bales/day for full herd and 2 bales/day for partial</t>
  </si>
  <si>
    <t>Whole Bale Count</t>
  </si>
  <si>
    <t>405 Bales</t>
  </si>
  <si>
    <t>435 Bales</t>
  </si>
  <si>
    <t>Bales Per Pasture/435 Bales</t>
  </si>
  <si>
    <t>Bales Per Pasture/405 Bales</t>
  </si>
  <si>
    <t>Bales in Pond Barn will be fed in Pond</t>
  </si>
  <si>
    <t>150 G/A + 20 ALF</t>
  </si>
  <si>
    <t>135 G/A + 20 ALF</t>
  </si>
  <si>
    <t>Bales Per Loc</t>
  </si>
  <si>
    <t>Order will be for 435 bales</t>
  </si>
  <si>
    <t>FM/MM</t>
  </si>
  <si>
    <t>9/15-9/21</t>
  </si>
  <si>
    <t>9/22-10/19</t>
  </si>
  <si>
    <t>12/1-12/21</t>
  </si>
  <si>
    <t>could deliver next wk</t>
  </si>
  <si>
    <t>NB Farms</t>
  </si>
  <si>
    <t>20 bales same px</t>
  </si>
  <si>
    <t>Tracy</t>
  </si>
  <si>
    <t>will not deliver - might be able to find someone. Does have a squeeze if we have a flatbed.</t>
  </si>
  <si>
    <t>Nate</t>
  </si>
  <si>
    <t>Net Weight</t>
  </si>
  <si>
    <t>Delivery time -hr</t>
  </si>
  <si>
    <t>$350/ton</t>
  </si>
  <si>
    <t>Squeeze $75/hr</t>
  </si>
  <si>
    <t>handstacking (est)</t>
  </si>
  <si>
    <t>del to UP/Pond</t>
  </si>
  <si>
    <t>Alfalfa bales</t>
  </si>
  <si>
    <t>Sept. 8 2013 - Feb 15, 2014</t>
  </si>
  <si>
    <t>70-30 or 80-20 GA mix</t>
  </si>
  <si>
    <t>$20.95/bale</t>
  </si>
  <si>
    <t>$15.50/bale</t>
  </si>
  <si>
    <t>John at Alamo gets his hay from Nate!!</t>
  </si>
  <si>
    <t>Alamo/John</t>
  </si>
  <si>
    <t>80-20 GA mix</t>
  </si>
  <si>
    <t>Other providers' pricing:</t>
  </si>
  <si>
    <t>Tiffany's pricing: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</si>
</sst>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lightGrid">
        <fgColor theme="0" tint="-0.4999699890613556"/>
      </patternFill>
    </fill>
    <fill>
      <patternFill patternType="lightGrid">
        <fgColor theme="0" tint="-0.4999699890613556"/>
        <bgColor theme="8" tint="0.39998000860214233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18" borderId="0" xfId="0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18" borderId="0" xfId="0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18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8" borderId="0" xfId="0" applyFont="1" applyFill="1" applyAlignment="1">
      <alignment horizontal="left"/>
    </xf>
    <xf numFmtId="0" fontId="7" fillId="0" borderId="11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0" fillId="34" borderId="12" xfId="0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3" fillId="34" borderId="10" xfId="0" applyFont="1" applyFill="1" applyBorder="1" applyAlignment="1">
      <alignment horizontal="right"/>
    </xf>
    <xf numFmtId="0" fontId="4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/>
    </xf>
    <xf numFmtId="44" fontId="0" fillId="0" borderId="0" xfId="44" applyFont="1" applyAlignment="1">
      <alignment/>
    </xf>
    <xf numFmtId="1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">
      <selection activeCell="A1" sqref="A1"/>
    </sheetView>
  </sheetViews>
  <sheetFormatPr defaultColWidth="22.57421875" defaultRowHeight="12.75"/>
  <cols>
    <col min="1" max="1" width="25.8515625" style="0" customWidth="1"/>
    <col min="2" max="2" width="14.140625" style="0" customWidth="1"/>
    <col min="3" max="3" width="10.7109375" style="0" bestFit="1" customWidth="1"/>
    <col min="4" max="4" width="15.421875" style="0" customWidth="1"/>
    <col min="5" max="5" width="13.7109375" style="0" bestFit="1" customWidth="1"/>
    <col min="6" max="6" width="17.00390625" style="0" customWidth="1"/>
    <col min="7" max="7" width="15.7109375" style="0" customWidth="1"/>
    <col min="8" max="8" width="8.7109375" style="0" bestFit="1" customWidth="1"/>
    <col min="9" max="9" width="20.7109375" style="0" customWidth="1"/>
    <col min="10" max="10" width="15.7109375" style="0" customWidth="1"/>
    <col min="11" max="11" width="3.00390625" style="0" customWidth="1"/>
    <col min="12" max="12" width="15.140625" style="0" customWidth="1"/>
    <col min="13" max="13" width="5.28125" style="0" hidden="1" customWidth="1"/>
    <col min="14" max="14" width="17.8515625" style="0" customWidth="1"/>
    <col min="15" max="15" width="16.57421875" style="0" customWidth="1"/>
  </cols>
  <sheetData>
    <row r="1" spans="1:13" ht="18">
      <c r="A1" s="11" t="s">
        <v>34</v>
      </c>
      <c r="F1" s="25" t="s">
        <v>37</v>
      </c>
      <c r="G1" s="24"/>
      <c r="H1" s="24"/>
      <c r="I1" s="24"/>
      <c r="J1" s="24"/>
      <c r="K1" s="24"/>
      <c r="L1" s="24"/>
      <c r="M1" s="24"/>
    </row>
    <row r="2" spans="1:13" ht="18">
      <c r="A2" s="11" t="s">
        <v>73</v>
      </c>
      <c r="F2" s="25" t="s">
        <v>38</v>
      </c>
      <c r="G2" s="24"/>
      <c r="H2" s="24"/>
      <c r="I2" s="24"/>
      <c r="J2" s="24"/>
      <c r="K2" s="24"/>
      <c r="L2" s="24"/>
      <c r="M2" s="24"/>
    </row>
    <row r="4" spans="1:15" ht="12.75">
      <c r="A4" s="3" t="s">
        <v>7</v>
      </c>
      <c r="B4" s="12">
        <f>23*7</f>
        <v>161</v>
      </c>
      <c r="O4" s="55"/>
    </row>
    <row r="5" spans="1:15" ht="12.75">
      <c r="A5" s="3"/>
      <c r="B5" s="12"/>
      <c r="O5" s="55"/>
    </row>
    <row r="6" spans="2:15" ht="12.75">
      <c r="B6" s="13"/>
      <c r="C6" s="14" t="s">
        <v>35</v>
      </c>
      <c r="D6" s="13"/>
      <c r="E6" s="13"/>
      <c r="F6" s="13"/>
      <c r="G6" s="13"/>
      <c r="H6" s="13"/>
      <c r="I6" s="13"/>
      <c r="J6" s="13"/>
      <c r="O6" s="55"/>
    </row>
    <row r="7" spans="1:15" ht="12.75">
      <c r="A7" s="6" t="s">
        <v>8</v>
      </c>
      <c r="B7" s="15">
        <f>17*7</f>
        <v>119</v>
      </c>
      <c r="C7" s="15">
        <v>30</v>
      </c>
      <c r="D7" s="13"/>
      <c r="E7" s="13"/>
      <c r="F7" s="13"/>
      <c r="G7" s="13"/>
      <c r="H7" s="13"/>
      <c r="I7" s="13"/>
      <c r="J7" s="13"/>
      <c r="O7" s="55"/>
    </row>
    <row r="8" spans="1:10" ht="12.75">
      <c r="A8" s="6" t="s">
        <v>9</v>
      </c>
      <c r="B8" s="15">
        <f>6*7</f>
        <v>42</v>
      </c>
      <c r="C8" s="15">
        <v>15</v>
      </c>
      <c r="D8" s="13"/>
      <c r="E8" s="13"/>
      <c r="F8" s="13"/>
      <c r="G8" s="13"/>
      <c r="H8" s="13"/>
      <c r="I8" s="13"/>
      <c r="J8" s="13"/>
    </row>
    <row r="9" spans="1:10" ht="12.75">
      <c r="A9" s="30"/>
      <c r="B9" s="26"/>
      <c r="C9" s="26"/>
      <c r="D9" s="13"/>
      <c r="E9" s="13"/>
      <c r="F9" s="13"/>
      <c r="G9" s="13"/>
      <c r="H9" s="13"/>
      <c r="I9" s="13"/>
      <c r="J9" s="13"/>
    </row>
    <row r="10" spans="1:10" ht="12.75">
      <c r="A10" s="30"/>
      <c r="B10" s="26"/>
      <c r="C10" s="26"/>
      <c r="D10" s="13"/>
      <c r="E10" s="13"/>
      <c r="F10" s="13"/>
      <c r="G10" s="13"/>
      <c r="H10" s="13"/>
      <c r="I10" s="13"/>
      <c r="J10" s="13"/>
    </row>
    <row r="11" spans="1:10" ht="12.75">
      <c r="A11" s="30"/>
      <c r="B11" s="26"/>
      <c r="C11" s="26"/>
      <c r="D11" s="13"/>
      <c r="E11" s="13"/>
      <c r="F11" s="13"/>
      <c r="G11" s="13"/>
      <c r="H11" s="13"/>
      <c r="I11" s="13"/>
      <c r="J11" s="13"/>
    </row>
    <row r="12" spans="1:12" ht="12.75">
      <c r="A12" s="3" t="s">
        <v>48</v>
      </c>
      <c r="B12" s="13"/>
      <c r="C12" s="13"/>
      <c r="D12" s="13"/>
      <c r="E12" s="13"/>
      <c r="F12" s="13"/>
      <c r="G12" s="21" t="s">
        <v>45</v>
      </c>
      <c r="H12" s="16"/>
      <c r="I12" s="16"/>
      <c r="J12" s="16"/>
      <c r="K12" s="10"/>
      <c r="L12" s="10"/>
    </row>
    <row r="13" spans="1:11" ht="12.75">
      <c r="A13" s="6" t="s">
        <v>10</v>
      </c>
      <c r="B13" s="17" t="s">
        <v>56</v>
      </c>
      <c r="C13" s="17" t="s">
        <v>2</v>
      </c>
      <c r="D13" s="17" t="s">
        <v>3</v>
      </c>
      <c r="E13" s="17" t="s">
        <v>0</v>
      </c>
      <c r="F13" s="17" t="s">
        <v>56</v>
      </c>
      <c r="G13" s="18" t="s">
        <v>21</v>
      </c>
      <c r="H13" s="17" t="s">
        <v>5</v>
      </c>
      <c r="I13" s="17" t="s">
        <v>6</v>
      </c>
      <c r="J13" s="19"/>
      <c r="K13" s="2"/>
    </row>
    <row r="14" spans="1:10" ht="12.75">
      <c r="A14" s="6" t="s">
        <v>11</v>
      </c>
      <c r="B14" s="15" t="s">
        <v>13</v>
      </c>
      <c r="C14" s="15" t="s">
        <v>57</v>
      </c>
      <c r="D14" s="15" t="s">
        <v>58</v>
      </c>
      <c r="E14" s="15" t="s">
        <v>16</v>
      </c>
      <c r="F14" s="15" t="s">
        <v>59</v>
      </c>
      <c r="G14" s="15" t="s">
        <v>19</v>
      </c>
      <c r="H14" s="20" t="s">
        <v>20</v>
      </c>
      <c r="I14" s="20" t="s">
        <v>22</v>
      </c>
      <c r="J14" s="13"/>
    </row>
    <row r="15" spans="1:10" ht="12.75">
      <c r="A15" s="6" t="s">
        <v>14</v>
      </c>
      <c r="B15" s="15">
        <f>1*7</f>
        <v>7</v>
      </c>
      <c r="C15" s="15">
        <f>5*7</f>
        <v>35</v>
      </c>
      <c r="D15" s="15">
        <f>6*7</f>
        <v>42</v>
      </c>
      <c r="E15" s="15">
        <v>40</v>
      </c>
      <c r="F15" s="15">
        <v>20</v>
      </c>
      <c r="G15" s="15">
        <v>19</v>
      </c>
      <c r="H15" s="15">
        <f>2*7</f>
        <v>14</v>
      </c>
      <c r="I15" s="15">
        <f>3*7</f>
        <v>21</v>
      </c>
      <c r="J15" s="13"/>
    </row>
    <row r="16" spans="1:10" ht="12.75">
      <c r="A16" s="6" t="s">
        <v>12</v>
      </c>
      <c r="B16" s="15">
        <v>2</v>
      </c>
      <c r="C16" s="15">
        <v>2</v>
      </c>
      <c r="D16" s="15">
        <v>3</v>
      </c>
      <c r="E16" s="15">
        <v>3</v>
      </c>
      <c r="F16" s="15">
        <v>3</v>
      </c>
      <c r="G16" s="20">
        <v>2.66</v>
      </c>
      <c r="H16" s="15">
        <v>2</v>
      </c>
      <c r="I16" s="15">
        <v>2</v>
      </c>
      <c r="J16" s="8" t="s">
        <v>24</v>
      </c>
    </row>
    <row r="17" spans="1:10" ht="12.75">
      <c r="A17" s="6" t="s">
        <v>23</v>
      </c>
      <c r="B17" s="15">
        <f aca="true" t="shared" si="0" ref="B17:I17">B16*B15</f>
        <v>14</v>
      </c>
      <c r="C17" s="15">
        <f t="shared" si="0"/>
        <v>70</v>
      </c>
      <c r="D17" s="15">
        <f t="shared" si="0"/>
        <v>126</v>
      </c>
      <c r="E17" s="15">
        <f t="shared" si="0"/>
        <v>120</v>
      </c>
      <c r="F17" s="15">
        <f t="shared" si="0"/>
        <v>60</v>
      </c>
      <c r="G17" s="15">
        <f t="shared" si="0"/>
        <v>50.540000000000006</v>
      </c>
      <c r="H17" s="15">
        <f t="shared" si="0"/>
        <v>28</v>
      </c>
      <c r="I17" s="15">
        <f t="shared" si="0"/>
        <v>42</v>
      </c>
      <c r="J17" s="9">
        <f>SUM(B17:I17)</f>
        <v>510.54</v>
      </c>
    </row>
    <row r="19" spans="1:12" ht="12.75">
      <c r="A19" s="32" t="s">
        <v>47</v>
      </c>
      <c r="B19" s="33"/>
      <c r="C19" s="33"/>
      <c r="D19" s="33"/>
      <c r="E19" s="33"/>
      <c r="F19" s="33"/>
      <c r="G19" s="34" t="s">
        <v>45</v>
      </c>
      <c r="H19" s="35"/>
      <c r="I19" s="35"/>
      <c r="J19" s="35"/>
      <c r="K19" s="36"/>
      <c r="L19" s="36"/>
    </row>
    <row r="20" spans="1:12" ht="12.75">
      <c r="A20" s="37" t="s">
        <v>10</v>
      </c>
      <c r="B20" s="38" t="s">
        <v>2</v>
      </c>
      <c r="C20" s="38" t="s">
        <v>3</v>
      </c>
      <c r="D20" s="38" t="s">
        <v>0</v>
      </c>
      <c r="E20" s="38" t="s">
        <v>2</v>
      </c>
      <c r="F20" s="38" t="s">
        <v>1</v>
      </c>
      <c r="G20" s="39" t="s">
        <v>21</v>
      </c>
      <c r="H20" s="38" t="s">
        <v>5</v>
      </c>
      <c r="I20" s="38" t="s">
        <v>6</v>
      </c>
      <c r="J20" s="40"/>
      <c r="K20" s="41"/>
      <c r="L20" s="42"/>
    </row>
    <row r="21" spans="1:12" ht="12.75">
      <c r="A21" s="37" t="s">
        <v>11</v>
      </c>
      <c r="B21" s="43" t="s">
        <v>13</v>
      </c>
      <c r="C21" s="43" t="s">
        <v>15</v>
      </c>
      <c r="D21" s="43" t="s">
        <v>16</v>
      </c>
      <c r="E21" s="43" t="s">
        <v>17</v>
      </c>
      <c r="F21" s="43" t="s">
        <v>18</v>
      </c>
      <c r="G21" s="43" t="s">
        <v>19</v>
      </c>
      <c r="H21" s="44" t="s">
        <v>20</v>
      </c>
      <c r="I21" s="44" t="s">
        <v>22</v>
      </c>
      <c r="J21" s="33"/>
      <c r="K21" s="42"/>
      <c r="L21" s="42"/>
    </row>
    <row r="22" spans="1:12" ht="12.75">
      <c r="A22" s="37" t="s">
        <v>14</v>
      </c>
      <c r="B22" s="43">
        <f>1*7</f>
        <v>7</v>
      </c>
      <c r="C22" s="43">
        <f>5*7</f>
        <v>35</v>
      </c>
      <c r="D22" s="43">
        <f>6*7</f>
        <v>42</v>
      </c>
      <c r="E22" s="43">
        <f>1*7</f>
        <v>7</v>
      </c>
      <c r="F22" s="43">
        <f>2*7</f>
        <v>14</v>
      </c>
      <c r="G22" s="43">
        <f>3*7</f>
        <v>21</v>
      </c>
      <c r="H22" s="43">
        <f>2*7</f>
        <v>14</v>
      </c>
      <c r="I22" s="43">
        <f>3*7</f>
        <v>21</v>
      </c>
      <c r="J22" s="33"/>
      <c r="K22" s="42"/>
      <c r="L22" s="42"/>
    </row>
    <row r="23" spans="1:12" ht="12.75">
      <c r="A23" s="37" t="s">
        <v>12</v>
      </c>
      <c r="B23" s="43">
        <v>2</v>
      </c>
      <c r="C23" s="43">
        <v>2</v>
      </c>
      <c r="D23" s="43">
        <v>2.5</v>
      </c>
      <c r="E23" s="43">
        <v>2.5</v>
      </c>
      <c r="F23" s="43">
        <v>3</v>
      </c>
      <c r="G23" s="44">
        <v>2.66</v>
      </c>
      <c r="H23" s="43">
        <v>1.5</v>
      </c>
      <c r="I23" s="43">
        <v>1.5</v>
      </c>
      <c r="J23" s="45" t="s">
        <v>24</v>
      </c>
      <c r="K23" s="42"/>
      <c r="L23" s="42"/>
    </row>
    <row r="24" spans="1:14" ht="12.75">
      <c r="A24" s="37" t="s">
        <v>23</v>
      </c>
      <c r="B24" s="43">
        <f aca="true" t="shared" si="1" ref="B24:I24">B23*B22</f>
        <v>14</v>
      </c>
      <c r="C24" s="43">
        <f t="shared" si="1"/>
        <v>70</v>
      </c>
      <c r="D24" s="43">
        <f t="shared" si="1"/>
        <v>105</v>
      </c>
      <c r="E24" s="43">
        <f t="shared" si="1"/>
        <v>17.5</v>
      </c>
      <c r="F24" s="43">
        <f t="shared" si="1"/>
        <v>42</v>
      </c>
      <c r="G24" s="43">
        <f t="shared" si="1"/>
        <v>55.86</v>
      </c>
      <c r="H24" s="43">
        <f t="shared" si="1"/>
        <v>21</v>
      </c>
      <c r="I24" s="43">
        <f t="shared" si="1"/>
        <v>31.5</v>
      </c>
      <c r="J24" s="45">
        <f>SUM(B24:I24)</f>
        <v>356.86</v>
      </c>
      <c r="K24" s="42"/>
      <c r="L24" s="42"/>
      <c r="N24" s="12" t="s">
        <v>55</v>
      </c>
    </row>
    <row r="25" spans="1:10" ht="12.75">
      <c r="A25" s="30"/>
      <c r="B25" s="26"/>
      <c r="C25" s="26"/>
      <c r="D25" s="26"/>
      <c r="E25" s="26"/>
      <c r="F25" s="26"/>
      <c r="G25" s="26"/>
      <c r="H25" s="26"/>
      <c r="I25" s="26"/>
      <c r="J25" s="31"/>
    </row>
    <row r="26" spans="1:15" ht="12.75">
      <c r="A26" s="3" t="s">
        <v>49</v>
      </c>
      <c r="D26" s="3" t="s">
        <v>48</v>
      </c>
      <c r="I26" s="32" t="s">
        <v>50</v>
      </c>
      <c r="J26" s="42"/>
      <c r="K26" s="42"/>
      <c r="L26" s="46" t="s">
        <v>47</v>
      </c>
      <c r="M26" s="42"/>
      <c r="N26" s="42"/>
      <c r="O26" s="42"/>
    </row>
    <row r="27" spans="1:15" ht="12.75">
      <c r="A27" s="5" t="s">
        <v>2</v>
      </c>
      <c r="B27" s="15">
        <f>B17+E17</f>
        <v>134</v>
      </c>
      <c r="D27" s="3" t="s">
        <v>26</v>
      </c>
      <c r="F27" s="6" t="s">
        <v>46</v>
      </c>
      <c r="I27" s="47" t="s">
        <v>2</v>
      </c>
      <c r="J27" s="43">
        <f>B24+E24</f>
        <v>31.5</v>
      </c>
      <c r="K27" s="42"/>
      <c r="L27" s="32" t="s">
        <v>54</v>
      </c>
      <c r="M27" s="42"/>
      <c r="N27" s="37" t="s">
        <v>46</v>
      </c>
      <c r="O27" s="42"/>
    </row>
    <row r="28" spans="1:15" ht="12.75">
      <c r="A28" s="5" t="s">
        <v>3</v>
      </c>
      <c r="B28" s="15">
        <f>C17</f>
        <v>70</v>
      </c>
      <c r="D28" s="6" t="s">
        <v>1</v>
      </c>
      <c r="E28" s="27">
        <f>F17</f>
        <v>60</v>
      </c>
      <c r="F28" s="15">
        <v>60</v>
      </c>
      <c r="I28" s="47" t="s">
        <v>3</v>
      </c>
      <c r="J28" s="43">
        <f>C24</f>
        <v>70</v>
      </c>
      <c r="K28" s="42"/>
      <c r="L28" s="37" t="s">
        <v>1</v>
      </c>
      <c r="M28" s="48">
        <f>E24+F24</f>
        <v>59.5</v>
      </c>
      <c r="N28" s="43">
        <v>60</v>
      </c>
      <c r="O28" s="42"/>
    </row>
    <row r="29" spans="1:15" ht="12.75">
      <c r="A29" s="5" t="s">
        <v>0</v>
      </c>
      <c r="B29" s="15">
        <f>D17</f>
        <v>126</v>
      </c>
      <c r="D29" s="6" t="s">
        <v>28</v>
      </c>
      <c r="E29" s="27">
        <v>80</v>
      </c>
      <c r="F29" s="15">
        <v>80</v>
      </c>
      <c r="I29" s="47" t="s">
        <v>0</v>
      </c>
      <c r="J29" s="43">
        <f>D24</f>
        <v>105</v>
      </c>
      <c r="K29" s="42"/>
      <c r="L29" s="37" t="s">
        <v>28</v>
      </c>
      <c r="M29" s="48">
        <v>80</v>
      </c>
      <c r="N29" s="43">
        <v>80</v>
      </c>
      <c r="O29" s="42"/>
    </row>
    <row r="30" spans="1:15" ht="12.75">
      <c r="A30" s="5" t="s">
        <v>1</v>
      </c>
      <c r="B30" s="15">
        <f>F17</f>
        <v>60</v>
      </c>
      <c r="D30" s="6" t="s">
        <v>27</v>
      </c>
      <c r="E30" s="27">
        <f>B39+B28+(-1*(80-B29))+B17</f>
        <v>170</v>
      </c>
      <c r="F30" s="15">
        <f>E30</f>
        <v>170</v>
      </c>
      <c r="G30" s="29" t="s">
        <v>52</v>
      </c>
      <c r="I30" s="47" t="s">
        <v>1</v>
      </c>
      <c r="J30" s="43">
        <f>F24</f>
        <v>42</v>
      </c>
      <c r="K30" s="42"/>
      <c r="L30" s="37" t="s">
        <v>27</v>
      </c>
      <c r="M30" s="48">
        <f>J28+J39+B24+(-1*(80-J29))</f>
        <v>149</v>
      </c>
      <c r="N30" s="43">
        <v>155</v>
      </c>
      <c r="O30" s="49" t="s">
        <v>53</v>
      </c>
    </row>
    <row r="31" spans="1:15" ht="12.75">
      <c r="A31" s="5" t="s">
        <v>21</v>
      </c>
      <c r="B31" s="15">
        <f>G17</f>
        <v>50.540000000000006</v>
      </c>
      <c r="D31" s="6" t="s">
        <v>30</v>
      </c>
      <c r="E31" s="27">
        <f>B32</f>
        <v>28</v>
      </c>
      <c r="F31" s="15">
        <f>E31</f>
        <v>28</v>
      </c>
      <c r="I31" s="47" t="s">
        <v>21</v>
      </c>
      <c r="J31" s="43">
        <f>G24</f>
        <v>55.86</v>
      </c>
      <c r="K31" s="42"/>
      <c r="L31" s="37" t="s">
        <v>30</v>
      </c>
      <c r="M31" s="48">
        <f>J32</f>
        <v>21</v>
      </c>
      <c r="N31" s="43">
        <v>22</v>
      </c>
      <c r="O31" s="42"/>
    </row>
    <row r="32" spans="1:15" ht="12.75">
      <c r="A32" s="5" t="s">
        <v>5</v>
      </c>
      <c r="B32" s="15">
        <f>H17</f>
        <v>28</v>
      </c>
      <c r="D32" s="6" t="s">
        <v>4</v>
      </c>
      <c r="E32" s="27">
        <f>B31</f>
        <v>50.540000000000006</v>
      </c>
      <c r="F32" s="15">
        <v>55</v>
      </c>
      <c r="I32" s="47" t="s">
        <v>5</v>
      </c>
      <c r="J32" s="43">
        <f>H24</f>
        <v>21</v>
      </c>
      <c r="K32" s="42"/>
      <c r="L32" s="37" t="s">
        <v>4</v>
      </c>
      <c r="M32" s="48">
        <f>J31</f>
        <v>55.86</v>
      </c>
      <c r="N32" s="43">
        <v>56</v>
      </c>
      <c r="O32" s="42"/>
    </row>
    <row r="33" spans="1:15" ht="12.75">
      <c r="A33" s="5" t="s">
        <v>6</v>
      </c>
      <c r="B33" s="15">
        <f>I17</f>
        <v>42</v>
      </c>
      <c r="D33" s="6" t="s">
        <v>29</v>
      </c>
      <c r="E33" s="27">
        <f>B33</f>
        <v>42</v>
      </c>
      <c r="F33" s="15">
        <f>E33</f>
        <v>42</v>
      </c>
      <c r="I33" s="47" t="s">
        <v>6</v>
      </c>
      <c r="J33" s="43">
        <f>I24</f>
        <v>31.5</v>
      </c>
      <c r="K33" s="42"/>
      <c r="L33" s="37" t="s">
        <v>29</v>
      </c>
      <c r="M33" s="48">
        <f>J33</f>
        <v>31.5</v>
      </c>
      <c r="N33" s="43">
        <v>32</v>
      </c>
      <c r="O33" s="42"/>
    </row>
    <row r="34" spans="1:15" ht="12.75">
      <c r="A34" s="7" t="s">
        <v>25</v>
      </c>
      <c r="B34" s="8">
        <f>SUM(B27:B33)</f>
        <v>510.54</v>
      </c>
      <c r="D34" s="6" t="s">
        <v>25</v>
      </c>
      <c r="E34" s="28">
        <f>SUM(E28:E33)</f>
        <v>430.54</v>
      </c>
      <c r="F34" s="8">
        <f>SUM(F28:F33)</f>
        <v>435</v>
      </c>
      <c r="I34" s="50" t="s">
        <v>25</v>
      </c>
      <c r="J34" s="45">
        <f>SUM(J27:J33)</f>
        <v>356.86</v>
      </c>
      <c r="K34" s="42"/>
      <c r="L34" s="37" t="s">
        <v>25</v>
      </c>
      <c r="M34" s="51">
        <f>SUM(M28:M33)</f>
        <v>396.86</v>
      </c>
      <c r="N34" s="45">
        <f>SUM(N28:N33)</f>
        <v>405</v>
      </c>
      <c r="O34" s="42"/>
    </row>
    <row r="35" spans="2:15" ht="12.75">
      <c r="B35" s="13"/>
      <c r="I35" s="42"/>
      <c r="J35" s="33"/>
      <c r="K35" s="42"/>
      <c r="L35" s="42"/>
      <c r="M35" s="42"/>
      <c r="N35" s="42"/>
      <c r="O35" s="42"/>
    </row>
    <row r="36" spans="1:15" ht="12.75">
      <c r="A36" s="1" t="s">
        <v>31</v>
      </c>
      <c r="B36" s="13"/>
      <c r="I36" s="41" t="s">
        <v>31</v>
      </c>
      <c r="J36" s="33"/>
      <c r="K36" s="42"/>
      <c r="L36" s="42"/>
      <c r="M36" s="42"/>
      <c r="N36" s="42"/>
      <c r="O36" s="42"/>
    </row>
    <row r="37" spans="1:15" ht="12.75">
      <c r="A37" s="5" t="s">
        <v>32</v>
      </c>
      <c r="B37" s="15">
        <v>20</v>
      </c>
      <c r="D37" s="3" t="s">
        <v>39</v>
      </c>
      <c r="I37" s="47" t="s">
        <v>32</v>
      </c>
      <c r="J37" s="43">
        <v>20</v>
      </c>
      <c r="K37" s="42"/>
      <c r="L37" s="42"/>
      <c r="M37" s="42"/>
      <c r="N37" s="42"/>
      <c r="O37" s="42"/>
    </row>
    <row r="38" spans="1:15" ht="12.75">
      <c r="A38" s="5" t="s">
        <v>33</v>
      </c>
      <c r="B38" s="15">
        <v>20</v>
      </c>
      <c r="D38" s="4" t="s">
        <v>40</v>
      </c>
      <c r="I38" s="47" t="s">
        <v>33</v>
      </c>
      <c r="J38" s="43">
        <v>20</v>
      </c>
      <c r="K38" s="42"/>
      <c r="L38" s="42"/>
      <c r="M38" s="42"/>
      <c r="N38" s="42"/>
      <c r="O38" s="42"/>
    </row>
    <row r="39" spans="1:15" ht="12.75">
      <c r="A39" s="7" t="s">
        <v>25</v>
      </c>
      <c r="B39" s="15">
        <f>SUM(B37:B38)</f>
        <v>40</v>
      </c>
      <c r="D39" s="4" t="s">
        <v>51</v>
      </c>
      <c r="I39" s="50" t="s">
        <v>25</v>
      </c>
      <c r="J39" s="43">
        <f>SUM(J37:J38)</f>
        <v>40</v>
      </c>
      <c r="K39" s="42"/>
      <c r="L39" s="42"/>
      <c r="M39" s="42"/>
      <c r="N39" s="42"/>
      <c r="O39" s="42"/>
    </row>
    <row r="40" spans="4:15" ht="13.5" thickBot="1">
      <c r="D40" s="4" t="s">
        <v>44</v>
      </c>
      <c r="I40" s="42"/>
      <c r="J40" s="42"/>
      <c r="K40" s="42"/>
      <c r="L40" s="42"/>
      <c r="M40" s="42"/>
      <c r="N40" s="42"/>
      <c r="O40" s="42"/>
    </row>
    <row r="41" spans="1:15" ht="16.5" thickBot="1">
      <c r="A41" s="22" t="s">
        <v>36</v>
      </c>
      <c r="B41" s="23">
        <f>B39+B34</f>
        <v>550.54</v>
      </c>
      <c r="D41" s="4" t="s">
        <v>41</v>
      </c>
      <c r="I41" s="52" t="s">
        <v>36</v>
      </c>
      <c r="J41" s="53">
        <f>J39+J34</f>
        <v>396.86</v>
      </c>
      <c r="K41" s="42"/>
      <c r="L41" s="42"/>
      <c r="M41" s="42"/>
      <c r="N41" s="42"/>
      <c r="O41" s="42"/>
    </row>
    <row r="42" ht="12.75">
      <c r="D42" s="4" t="s">
        <v>42</v>
      </c>
    </row>
    <row r="43" ht="12.75">
      <c r="D43" s="4" t="s">
        <v>43</v>
      </c>
    </row>
    <row r="46" ht="12.75">
      <c r="B46" s="3" t="s">
        <v>80</v>
      </c>
    </row>
    <row r="47" spans="2:5" ht="12.75">
      <c r="B47" t="s">
        <v>78</v>
      </c>
      <c r="C47" t="s">
        <v>75</v>
      </c>
      <c r="D47" t="s">
        <v>79</v>
      </c>
      <c r="E47" t="s">
        <v>60</v>
      </c>
    </row>
    <row r="48" spans="2:3" ht="12.75">
      <c r="B48" t="s">
        <v>63</v>
      </c>
      <c r="C48" t="s">
        <v>76</v>
      </c>
    </row>
    <row r="49" spans="2:5" ht="12.75">
      <c r="B49" t="s">
        <v>61</v>
      </c>
      <c r="C49" t="s">
        <v>62</v>
      </c>
      <c r="D49" t="s">
        <v>74</v>
      </c>
      <c r="E49" t="s">
        <v>64</v>
      </c>
    </row>
    <row r="50" spans="2:3" ht="12.75">
      <c r="B50" t="s">
        <v>65</v>
      </c>
      <c r="C50" t="s">
        <v>77</v>
      </c>
    </row>
    <row r="52" ht="12.75">
      <c r="B52" s="3" t="s">
        <v>81</v>
      </c>
    </row>
    <row r="53" spans="2:5" ht="12.75">
      <c r="B53" t="s">
        <v>66</v>
      </c>
      <c r="C53">
        <v>52200</v>
      </c>
      <c r="D53" t="s">
        <v>68</v>
      </c>
      <c r="E53" s="54">
        <f>350*(C53/2000)</f>
        <v>9135</v>
      </c>
    </row>
    <row r="54" spans="2:5" ht="12.75">
      <c r="B54" t="s">
        <v>67</v>
      </c>
      <c r="C54">
        <v>1</v>
      </c>
      <c r="E54" s="54">
        <v>75</v>
      </c>
    </row>
    <row r="55" ht="12.75">
      <c r="B55" t="s">
        <v>69</v>
      </c>
    </row>
    <row r="56" spans="2:5" ht="12.75">
      <c r="B56" t="s">
        <v>70</v>
      </c>
      <c r="C56" s="54"/>
      <c r="D56" s="54"/>
      <c r="E56" s="54">
        <v>400</v>
      </c>
    </row>
    <row r="57" spans="2:5" ht="12.75">
      <c r="B57" t="s">
        <v>71</v>
      </c>
      <c r="C57" s="54"/>
      <c r="D57" s="54"/>
      <c r="E57" s="54">
        <v>200</v>
      </c>
    </row>
    <row r="58" spans="2:5" ht="12.75">
      <c r="B58" t="s">
        <v>72</v>
      </c>
      <c r="C58" s="54"/>
      <c r="D58" s="54"/>
      <c r="E58" s="54">
        <v>330</v>
      </c>
    </row>
    <row r="59" ht="12.75">
      <c r="E59" s="54">
        <f>SUM(E53:E58)</f>
        <v>10140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ebraun</dc:creator>
  <cp:keywords/>
  <dc:description/>
  <cp:lastModifiedBy>dixonj</cp:lastModifiedBy>
  <cp:lastPrinted>2013-07-22T07:41:15Z</cp:lastPrinted>
  <dcterms:created xsi:type="dcterms:W3CDTF">2013-07-09T02:33:01Z</dcterms:created>
  <dcterms:modified xsi:type="dcterms:W3CDTF">2013-12-13T00:06:22Z</dcterms:modified>
  <cp:category/>
  <cp:version/>
  <cp:contentType/>
  <cp:contentStatus/>
</cp:coreProperties>
</file>